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6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งาน ปี 66\รายงานเสนอผู้บริหาร 2023.06.16\"/>
    </mc:Choice>
  </mc:AlternateContent>
  <xr:revisionPtr revIDLastSave="0" documentId="13_ncr:1_{3A040E92-30C0-4215-8EAC-FE22696EEC74}" xr6:coauthVersionLast="43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โครงการ" sheetId="3" r:id="rId1"/>
  </sheets>
  <definedNames>
    <definedName name="_xlnm._FilterDatabase" localSheetId="0" hidden="1">โครงการ!$A$8:$O$48</definedName>
    <definedName name="_xlnm.Print_Area" localSheetId="0">โครงการ!$A$1:$I$48</definedName>
    <definedName name="_xlnm.Print_Titles" localSheetId="0">โครงการ!$4:$6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33" i="3" l="1"/>
  <c r="F15" i="3" l="1"/>
  <c r="G15" i="3"/>
  <c r="E33" i="3" l="1"/>
  <c r="G34" i="3" l="1"/>
  <c r="F30" i="3"/>
  <c r="G30" i="3"/>
  <c r="H30" i="3" s="1"/>
  <c r="I30" i="3"/>
  <c r="C45" i="3"/>
  <c r="E12" i="3" l="1"/>
  <c r="D12" i="3"/>
  <c r="C12" i="3"/>
  <c r="F17" i="3" l="1"/>
  <c r="G16" i="3"/>
  <c r="G14" i="3"/>
  <c r="F14" i="3"/>
  <c r="F18" i="3"/>
  <c r="F19" i="3"/>
  <c r="G19" i="3"/>
  <c r="F20" i="3"/>
  <c r="G24" i="3"/>
  <c r="H24" i="3" s="1"/>
  <c r="G23" i="3"/>
  <c r="G27" i="3"/>
  <c r="G28" i="3"/>
  <c r="G32" i="3"/>
  <c r="C33" i="3"/>
  <c r="D35" i="3"/>
  <c r="E35" i="3"/>
  <c r="C35" i="3"/>
  <c r="G39" i="3"/>
  <c r="G38" i="3"/>
  <c r="H38" i="3" s="1"/>
  <c r="F39" i="3"/>
  <c r="F44" i="3"/>
  <c r="D45" i="3"/>
  <c r="E47" i="3"/>
  <c r="C47" i="3"/>
  <c r="D10" i="3"/>
  <c r="C10" i="3"/>
  <c r="E8" i="3"/>
  <c r="D8" i="3"/>
  <c r="C8" i="3"/>
  <c r="G21" i="3"/>
  <c r="F16" i="3"/>
  <c r="H21" i="3" l="1"/>
  <c r="F34" i="3"/>
  <c r="G41" i="3"/>
  <c r="H41" i="3" s="1"/>
  <c r="G43" i="3"/>
  <c r="H43" i="3" s="1"/>
  <c r="G11" i="3"/>
  <c r="H11" i="3" s="1"/>
  <c r="I39" i="3"/>
  <c r="F43" i="3"/>
  <c r="F48" i="3"/>
  <c r="I46" i="3"/>
  <c r="D37" i="3"/>
  <c r="E40" i="3"/>
  <c r="E45" i="3"/>
  <c r="G45" i="3" s="1"/>
  <c r="H45" i="3" s="1"/>
  <c r="C40" i="3"/>
  <c r="I28" i="3"/>
  <c r="F46" i="3"/>
  <c r="I48" i="3"/>
  <c r="C37" i="3"/>
  <c r="C7" i="3" s="1"/>
  <c r="I36" i="3"/>
  <c r="I44" i="3"/>
  <c r="F36" i="3"/>
  <c r="G46" i="3"/>
  <c r="H46" i="3" s="1"/>
  <c r="H14" i="3"/>
  <c r="H23" i="3"/>
  <c r="H32" i="3"/>
  <c r="F33" i="3"/>
  <c r="F31" i="3"/>
  <c r="I29" i="3"/>
  <c r="I27" i="3"/>
  <c r="I26" i="3"/>
  <c r="F25" i="3"/>
  <c r="F24" i="3"/>
  <c r="I22" i="3"/>
  <c r="F21" i="3"/>
  <c r="I19" i="3"/>
  <c r="I18" i="3"/>
  <c r="H15" i="3"/>
  <c r="I17" i="3"/>
  <c r="E37" i="3"/>
  <c r="E10" i="3"/>
  <c r="F10" i="3" s="1"/>
  <c r="I11" i="3"/>
  <c r="G17" i="3"/>
  <c r="H17" i="3" s="1"/>
  <c r="H19" i="3"/>
  <c r="I21" i="3"/>
  <c r="I24" i="3"/>
  <c r="G29" i="3"/>
  <c r="H29" i="3" s="1"/>
  <c r="I41" i="3"/>
  <c r="H27" i="3"/>
  <c r="I43" i="3"/>
  <c r="G44" i="3"/>
  <c r="H44" i="3" s="1"/>
  <c r="F32" i="3"/>
  <c r="I31" i="3"/>
  <c r="H28" i="3"/>
  <c r="F26" i="3"/>
  <c r="F22" i="3"/>
  <c r="H16" i="3"/>
  <c r="I9" i="3"/>
  <c r="F11" i="3"/>
  <c r="F13" i="3"/>
  <c r="I15" i="3"/>
  <c r="F38" i="3"/>
  <c r="G35" i="3"/>
  <c r="H35" i="3" s="1"/>
  <c r="F28" i="3"/>
  <c r="F27" i="3"/>
  <c r="I20" i="3"/>
  <c r="I14" i="3"/>
  <c r="G26" i="3"/>
  <c r="H26" i="3" s="1"/>
  <c r="F41" i="3"/>
  <c r="D47" i="3"/>
  <c r="G47" i="3" s="1"/>
  <c r="H47" i="3" s="1"/>
  <c r="G42" i="3"/>
  <c r="H42" i="3" s="1"/>
  <c r="I34" i="3"/>
  <c r="I25" i="3"/>
  <c r="I13" i="3"/>
  <c r="G13" i="3"/>
  <c r="H13" i="3" s="1"/>
  <c r="I16" i="3"/>
  <c r="G18" i="3"/>
  <c r="H18" i="3" s="1"/>
  <c r="G20" i="3"/>
  <c r="H20" i="3" s="1"/>
  <c r="G22" i="3"/>
  <c r="H22" i="3" s="1"/>
  <c r="F23" i="3"/>
  <c r="I23" i="3"/>
  <c r="G25" i="3"/>
  <c r="H25" i="3" s="1"/>
  <c r="G31" i="3"/>
  <c r="H31" i="3" s="1"/>
  <c r="I32" i="3"/>
  <c r="F29" i="3"/>
  <c r="H34" i="3"/>
  <c r="G33" i="3"/>
  <c r="H33" i="3" s="1"/>
  <c r="G36" i="3"/>
  <c r="H36" i="3" s="1"/>
  <c r="I35" i="3"/>
  <c r="F35" i="3"/>
  <c r="I38" i="3"/>
  <c r="H39" i="3"/>
  <c r="I42" i="3"/>
  <c r="F42" i="3"/>
  <c r="D40" i="3"/>
  <c r="G48" i="3"/>
  <c r="H48" i="3" s="1"/>
  <c r="F47" i="3"/>
  <c r="G8" i="3"/>
  <c r="H8" i="3" s="1"/>
  <c r="G9" i="3"/>
  <c r="H9" i="3" s="1"/>
  <c r="F8" i="3"/>
  <c r="I8" i="3"/>
  <c r="F9" i="3"/>
  <c r="F37" i="3" l="1"/>
  <c r="G37" i="3"/>
  <c r="H37" i="3" s="1"/>
  <c r="G40" i="3"/>
  <c r="H40" i="3" s="1"/>
  <c r="F40" i="3"/>
  <c r="F12" i="3"/>
  <c r="G12" i="3"/>
  <c r="H12" i="3" s="1"/>
  <c r="I12" i="3"/>
  <c r="I10" i="3"/>
  <c r="G10" i="3"/>
  <c r="H10" i="3" s="1"/>
  <c r="F45" i="3"/>
  <c r="I45" i="3"/>
  <c r="E7" i="3"/>
  <c r="I37" i="3"/>
  <c r="I47" i="3"/>
  <c r="I33" i="3"/>
  <c r="D7" i="3"/>
  <c r="I40" i="3"/>
  <c r="F7" i="3" l="1"/>
  <c r="I7" i="3"/>
  <c r="G7" i="3"/>
  <c r="H7" i="3" s="1"/>
</calcChain>
</file>

<file path=xl/sharedStrings.xml><?xml version="1.0" encoding="utf-8"?>
<sst xmlns="http://schemas.openxmlformats.org/spreadsheetml/2006/main" count="88" uniqueCount="86">
  <si>
    <t>รหัสงบประมาณ</t>
  </si>
  <si>
    <t>แผนงานบูรณาการขับเคลื่อนการแก้ไขปัญหาจังหวัดชายแดนภาคใต้</t>
  </si>
  <si>
    <t xml:space="preserve">แผนงานบุคลากรภาครัฐ </t>
  </si>
  <si>
    <t>กรมส่งเสริมการเกษตร</t>
  </si>
  <si>
    <t>รวมทั้งสิ้น</t>
  </si>
  <si>
    <t>ใบสั่งซื้อ/สัญญา
(PO)</t>
  </si>
  <si>
    <t>ผลการเบิกจ่าย</t>
  </si>
  <si>
    <t>จำนวนเงิน</t>
  </si>
  <si>
    <t>ร้อยละ</t>
  </si>
  <si>
    <t>หน่วย : บาท</t>
  </si>
  <si>
    <t>07011040046002000000</t>
  </si>
  <si>
    <t>โครงการพัฒนาตามศักยภาพของพื้นที่</t>
  </si>
  <si>
    <t>แผนงานยุทธศาสตร์การเกษตรสร้างมูลค่า</t>
  </si>
  <si>
    <t>โครงการบริหารจัดการการผลิตสินค้าเกษตรตามแผนที่เกษตรเพื่อการบริหารจัดการเชิงรุก (Agri - Map)</t>
  </si>
  <si>
    <t>โครงการยกระดับคุณภาพมาตรฐานสินค้าเกษตร</t>
  </si>
  <si>
    <t>โครงการส่งเสริมการใช้เครื่องจักรกลทางการเกษตร</t>
  </si>
  <si>
    <t>โครงการขึ้นทะเบียนและปรับปรุงทะเบียนเกษตรกร</t>
  </si>
  <si>
    <t>โครงการระบบส่งเสริมเกษตรแบบแปลงใหญ่</t>
  </si>
  <si>
    <t>โครงการพัฒนาเกษตรกรรมยั่งยืน</t>
  </si>
  <si>
    <t>โครงการพัฒนาศักยภาพกระบวนการผลิตสินค้าเกษตร</t>
  </si>
  <si>
    <t>โครงการส่งเสริมการเพิ่มประสิทธิภาพการใช้น้ำในระดับไร่นา</t>
  </si>
  <si>
    <t>โครงการส่งเสริมและพัฒนาสินค้าเกษตรอัตลักษณ์พื้นถิ่น</t>
  </si>
  <si>
    <t>โครงการส่งเสริมและพัฒนาสินค้าเกษตรชีวภาพ</t>
  </si>
  <si>
    <t>โครงการผลิตและขยายพืชพันธุ์ดีเพื่อเพิ่มประสิทธิภาพการผลิตภาคเกษตร</t>
  </si>
  <si>
    <t>โครงการพัฒนาประสิทธิภาพโลจิสติกส์เกษตรเพื่อลดการสูญเสีย</t>
  </si>
  <si>
    <t>โครงการส่งเสริมและพัฒนาวิสาหกิจชุมชน</t>
  </si>
  <si>
    <t>โครงการเพิ่มประสิทธิภาพการผลิตสินค้าเกษตร</t>
  </si>
  <si>
    <t>โครงการส่งเสริมการแปรรูปสินค้าเกษตร</t>
  </si>
  <si>
    <t>โครงการสร้างเครือข่ายบริการเครื่องจักรกลทางการเกษตรร่วมกันของชุมชน</t>
  </si>
  <si>
    <t>โครงการส่งเสริมการใช้สารชีวภัณฑ์และแมลงศัตรูธรรมชาติทดแทนสารเคมีทางการเกษตร</t>
  </si>
  <si>
    <t>โครงการ 1 อำเภอ 1 แปลงเกษตรอัจฉริยะ</t>
  </si>
  <si>
    <t>โครงการสร้างมูลค่าเพิ่มจากวัสดุเหลือใช้ทางการเกษตร</t>
  </si>
  <si>
    <t>โครงการส่งเสริมการจัดตั้งและบริหารจัดการวิสาหกิจเกษตรฐานชีวภาพและภูมิปัญญาท้องถิ่น</t>
  </si>
  <si>
    <t>07011150005002000000</t>
  </si>
  <si>
    <t>07011150006002000000</t>
  </si>
  <si>
    <t>07011150007002000000</t>
  </si>
  <si>
    <t>07011150010002000000</t>
  </si>
  <si>
    <t>07011150013002000000</t>
  </si>
  <si>
    <t>07011150014002000000</t>
  </si>
  <si>
    <t>07011150017002000000</t>
  </si>
  <si>
    <t>07011150019002000000</t>
  </si>
  <si>
    <t>07011150020002000000</t>
  </si>
  <si>
    <t>07011150021002000000</t>
  </si>
  <si>
    <t>07011150022002000000</t>
  </si>
  <si>
    <t>07011150023002000000</t>
  </si>
  <si>
    <t>07011150024002000000</t>
  </si>
  <si>
    <t>07011150025002000000</t>
  </si>
  <si>
    <t>07011150026002000000</t>
  </si>
  <si>
    <t>07011150033002000000</t>
  </si>
  <si>
    <t>07011150034002000000</t>
  </si>
  <si>
    <t>07011150042002000000</t>
  </si>
  <si>
    <t>07011150043002000000</t>
  </si>
  <si>
    <t>แผนงานบูรณาการสร้างรายได้จากการท่องเที่ยว</t>
  </si>
  <si>
    <t>โครงการส่งเสริมการท่องเที่ยวชุมชน</t>
  </si>
  <si>
    <t>แผนงานพื้นฐานด้านการสร้างความสามารถในการแข่งขัน</t>
  </si>
  <si>
    <t>07011170041002000000</t>
  </si>
  <si>
    <t>ผลผลิตเกษตรกรได้รับการส่งเสริมและพัฒนาศักยภาพ</t>
  </si>
  <si>
    <t>07011280001002000000</t>
  </si>
  <si>
    <t>แผนงานยุทธศาสตร์เสริมสร้างพลังทางสังคม</t>
  </si>
  <si>
    <t>โครงการพัฒนาพื้นที่โครงการหลวง</t>
  </si>
  <si>
    <t>07011360009002000000</t>
  </si>
  <si>
    <t>โครงการส่งเสริมการดำเนินงานโครงการอันเนื่องมาจากพระราชดำริ</t>
  </si>
  <si>
    <t>07011360018002000000</t>
  </si>
  <si>
    <t>แผนงานบูรณาการพัฒนาและส่งเสริมเศรษฐกิจฐานราก</t>
  </si>
  <si>
    <t>โครงการพัฒนาเกษตรกรปราดเปรื่อง (Smart Farmer)</t>
  </si>
  <si>
    <t>โครงการส่งเสริมและพัฒนาอาชีพเพื่อแก้ไขปัญหาที่ดินทำกินของเกษตรกร</t>
  </si>
  <si>
    <t>โครงการศูนย์เรียนรู้การเพิ่มประสิทธิภาพการผลิตสินค้าเกษตร</t>
  </si>
  <si>
    <t>โครงการสร้างความเข้มแข็งกลุ่มการผลิตด้านการเกษตร</t>
  </si>
  <si>
    <t>07011400008002000000</t>
  </si>
  <si>
    <t>07011400011002000000</t>
  </si>
  <si>
    <t>07011400015002000000</t>
  </si>
  <si>
    <t>07011400029002000000</t>
  </si>
  <si>
    <t>แผนงานยุทธศาสตร์เพื่อสนับสนุนด้านการสร้างโอกาสและความเสมอภาคทางสังคม</t>
  </si>
  <si>
    <t>โครงการส่งเสริมเคหกิจเกษตรในครัวเรือนเกษตรสูงวัย</t>
  </si>
  <si>
    <t>07011440039002000000</t>
  </si>
  <si>
    <t>07011490012002000000</t>
  </si>
  <si>
    <t>โครงการส่งเสริมการหยุดเผาในพื้นที่การเกษตร</t>
  </si>
  <si>
    <t>รายการค่าใช้จ่ายบุคลากรภาครัฐ พัฒนาเกษตรกรรมยั่งยืนและเสริมสร้างความเข้มแข็งของเกษตรกรอย่างเป็นระบบ</t>
  </si>
  <si>
    <t>แผนงานยุทธศาสตร์จัดการมลพิษและสิ่งแวดล้อม</t>
  </si>
  <si>
    <t>รายงานผลการใช้จ่ายเงินงบประมาณ ประจำปีงบประมาณ พ.ศ. 2566 (งบดำเนินงาน - รายโครงการ)</t>
  </si>
  <si>
    <t>ผลการใช้จ่าย
(ใบสั่งซื้อ/สัญญา+ผลการเบิกจ่าย)</t>
  </si>
  <si>
    <t>แผนงาน - ผลผลิต - รายการ - โครงการ</t>
  </si>
  <si>
    <t>07011140002002000000</t>
  </si>
  <si>
    <t>(ตั้งแต่วันที่ 1 ตุลาคม 2565 - 16 มิถุนายน 2566)</t>
  </si>
  <si>
    <t>งบที่ได้รับ
(หลังโอนเปลี่ยนแปลง)</t>
  </si>
  <si>
    <t>คงเหลือ
(หลังโอนเปลี่ยนแปลง)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</si>
</sst>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3">
    <font>
      <sz val="11"/>
      <color theme="1"/>
      <name val="Calibri"/>
      <family val="2"/>
      <charset val="222"/>
      <scheme val="minor"/>
    </font>
    <font>
      <sz val="16"/>
      <color theme="1"/>
      <name val="TH SarabunPSK"/>
      <family val="2"/>
      <charset val="222"/>
    </font>
    <font>
      <sz val="11"/>
      <color theme="1"/>
      <name val="Calibri"/>
      <family val="2"/>
      <charset val="222"/>
      <scheme val="minor"/>
    </font>
    <font>
      <b/>
      <sz val="18"/>
      <color theme="3"/>
      <name val="Cambria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i/>
      <sz val="11"/>
      <color rgb="FF7F7F7F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1"/>
      <color theme="0"/>
      <name val="Calibri"/>
      <family val="2"/>
      <charset val="222"/>
      <scheme val="minor"/>
    </font>
    <font>
      <sz val="16"/>
      <color theme="1"/>
      <name val="TH SarabunPSK"/>
      <family val="2"/>
    </font>
    <font>
      <b/>
      <sz val="16"/>
      <color theme="1"/>
      <name val="TH SarabunPSK"/>
      <family val="2"/>
    </font>
    <font>
      <b/>
      <sz val="20"/>
      <color theme="1"/>
      <name val="TH SarabunPSK"/>
      <family val="2"/>
    </font>
    <font>
      <sz val="16"/>
      <name val="TH SarabunPSK"/>
      <family val="2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43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1" applyNumberFormat="0" applyFill="0" applyAlignment="0" applyProtection="0"/>
    <xf numFmtId="0" fontId="5" fillId="0" borderId="2" applyNumberFormat="0" applyFill="0" applyAlignment="0" applyProtection="0"/>
    <xf numFmtId="0" fontId="6" fillId="0" borderId="3" applyNumberFormat="0" applyFill="0" applyAlignment="0" applyProtection="0"/>
    <xf numFmtId="0" fontId="6" fillId="0" borderId="0" applyNumberFormat="0" applyFill="0" applyBorder="0" applyAlignment="0" applyProtection="0"/>
    <xf numFmtId="0" fontId="7" fillId="2" borderId="0" applyNumberFormat="0" applyBorder="0" applyAlignment="0" applyProtection="0"/>
    <xf numFmtId="0" fontId="8" fillId="3" borderId="0" applyNumberFormat="0" applyBorder="0" applyAlignment="0" applyProtection="0"/>
    <xf numFmtId="0" fontId="9" fillId="4" borderId="0" applyNumberFormat="0" applyBorder="0" applyAlignment="0" applyProtection="0"/>
    <xf numFmtId="0" fontId="10" fillId="5" borderId="4" applyNumberFormat="0" applyAlignment="0" applyProtection="0"/>
    <xf numFmtId="0" fontId="11" fillId="6" borderId="5" applyNumberFormat="0" applyAlignment="0" applyProtection="0"/>
    <xf numFmtId="0" fontId="12" fillId="6" borderId="4" applyNumberFormat="0" applyAlignment="0" applyProtection="0"/>
    <xf numFmtId="0" fontId="13" fillId="0" borderId="6" applyNumberFormat="0" applyFill="0" applyAlignment="0" applyProtection="0"/>
    <xf numFmtId="0" fontId="14" fillId="7" borderId="7" applyNumberFormat="0" applyAlignment="0" applyProtection="0"/>
    <xf numFmtId="0" fontId="15" fillId="0" borderId="0" applyNumberFormat="0" applyFill="0" applyBorder="0" applyAlignment="0" applyProtection="0"/>
    <xf numFmtId="0" fontId="2" fillId="8" borderId="8" applyNumberFormat="0" applyFont="0" applyAlignment="0" applyProtection="0"/>
    <xf numFmtId="0" fontId="16" fillId="0" borderId="0" applyNumberFormat="0" applyFill="0" applyBorder="0" applyAlignment="0" applyProtection="0"/>
    <xf numFmtId="0" fontId="17" fillId="0" borderId="9" applyNumberFormat="0" applyFill="0" applyAlignment="0" applyProtection="0"/>
    <xf numFmtId="0" fontId="18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18" fillId="12" borderId="0" applyNumberFormat="0" applyBorder="0" applyAlignment="0" applyProtection="0"/>
    <xf numFmtId="0" fontId="18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18" fillId="16" borderId="0" applyNumberFormat="0" applyBorder="0" applyAlignment="0" applyProtection="0"/>
    <xf numFmtId="0" fontId="18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18" fillId="20" borderId="0" applyNumberFormat="0" applyBorder="0" applyAlignment="0" applyProtection="0"/>
    <xf numFmtId="0" fontId="18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18" fillId="24" borderId="0" applyNumberFormat="0" applyBorder="0" applyAlignment="0" applyProtection="0"/>
    <xf numFmtId="0" fontId="18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18" fillId="28" borderId="0" applyNumberFormat="0" applyBorder="0" applyAlignment="0" applyProtection="0"/>
    <xf numFmtId="0" fontId="18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8" fillId="32" borderId="0" applyNumberFormat="0" applyBorder="0" applyAlignment="0" applyProtection="0"/>
    <xf numFmtId="0" fontId="1" fillId="0" borderId="0"/>
  </cellStyleXfs>
  <cellXfs count="61">
    <xf numFmtId="0" fontId="0" fillId="0" borderId="0" xfId="0"/>
    <xf numFmtId="43" fontId="20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horizontal="center" vertical="center"/>
    </xf>
    <xf numFmtId="43" fontId="19" fillId="0" borderId="0" xfId="1" applyFont="1" applyFill="1" applyBorder="1" applyAlignment="1">
      <alignment vertical="center"/>
    </xf>
    <xf numFmtId="0" fontId="19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49" fontId="20" fillId="0" borderId="0" xfId="0" applyNumberFormat="1" applyFont="1" applyBorder="1" applyAlignment="1">
      <alignment horizontal="center" vertical="center"/>
    </xf>
    <xf numFmtId="0" fontId="20" fillId="0" borderId="0" xfId="0" applyFont="1" applyBorder="1" applyAlignment="1">
      <alignment horizontal="center" vertical="center"/>
    </xf>
    <xf numFmtId="49" fontId="19" fillId="0" borderId="0" xfId="0" applyNumberFormat="1" applyFont="1" applyBorder="1" applyAlignment="1">
      <alignment horizontal="center" vertical="center"/>
    </xf>
    <xf numFmtId="0" fontId="19" fillId="33" borderId="0" xfId="0" applyFont="1" applyFill="1" applyBorder="1" applyAlignment="1">
      <alignment horizontal="center" vertical="top" wrapText="1"/>
    </xf>
    <xf numFmtId="0" fontId="19" fillId="33" borderId="0" xfId="0" applyFont="1" applyFill="1" applyBorder="1" applyAlignment="1">
      <alignment horizontal="center" vertical="top"/>
    </xf>
    <xf numFmtId="0" fontId="19" fillId="33" borderId="0" xfId="0" applyFont="1" applyFill="1" applyBorder="1" applyAlignment="1">
      <alignment vertical="top"/>
    </xf>
    <xf numFmtId="43" fontId="19" fillId="0" borderId="14" xfId="1" applyFont="1" applyFill="1" applyBorder="1" applyAlignment="1">
      <alignment vertical="center"/>
    </xf>
    <xf numFmtId="43" fontId="19" fillId="0" borderId="15" xfId="1" applyFont="1" applyFill="1" applyBorder="1" applyAlignment="1">
      <alignment vertical="center"/>
    </xf>
    <xf numFmtId="0" fontId="19" fillId="0" borderId="10" xfId="0" applyFont="1" applyBorder="1" applyAlignment="1">
      <alignment vertical="center"/>
    </xf>
    <xf numFmtId="0" fontId="19" fillId="0" borderId="19" xfId="0" applyFont="1" applyBorder="1" applyAlignment="1">
      <alignment vertical="center"/>
    </xf>
    <xf numFmtId="0" fontId="20" fillId="0" borderId="22" xfId="0" applyFont="1" applyBorder="1" applyAlignment="1">
      <alignment vertical="center"/>
    </xf>
    <xf numFmtId="0" fontId="20" fillId="0" borderId="23" xfId="0" applyFont="1" applyBorder="1" applyAlignment="1">
      <alignment vertical="center"/>
    </xf>
    <xf numFmtId="43" fontId="20" fillId="0" borderId="21" xfId="1" applyFont="1" applyFill="1" applyBorder="1" applyAlignment="1">
      <alignment vertical="center"/>
    </xf>
    <xf numFmtId="0" fontId="20" fillId="0" borderId="0" xfId="0" applyFont="1" applyBorder="1" applyAlignment="1">
      <alignment vertical="center"/>
    </xf>
    <xf numFmtId="0" fontId="20" fillId="33" borderId="0" xfId="0" applyFont="1" applyFill="1" applyBorder="1" applyAlignment="1">
      <alignment horizontal="center" vertical="top" wrapText="1"/>
    </xf>
    <xf numFmtId="43" fontId="20" fillId="0" borderId="0" xfId="1" applyFont="1" applyFill="1" applyBorder="1" applyAlignment="1">
      <alignment vertical="center"/>
    </xf>
    <xf numFmtId="0" fontId="20" fillId="0" borderId="16" xfId="0" applyFont="1" applyBorder="1" applyAlignment="1">
      <alignment vertical="center"/>
    </xf>
    <xf numFmtId="0" fontId="20" fillId="0" borderId="17" xfId="0" applyFont="1" applyBorder="1" applyAlignment="1">
      <alignment vertical="center"/>
    </xf>
    <xf numFmtId="43" fontId="20" fillId="0" borderId="11" xfId="1" applyFont="1" applyFill="1" applyBorder="1" applyAlignment="1">
      <alignment vertical="center"/>
    </xf>
    <xf numFmtId="0" fontId="20" fillId="33" borderId="16" xfId="0" applyFont="1" applyFill="1" applyBorder="1" applyAlignment="1">
      <alignment horizontal="left" vertical="top"/>
    </xf>
    <xf numFmtId="43" fontId="19" fillId="0" borderId="11" xfId="1" applyFont="1" applyFill="1" applyBorder="1" applyAlignment="1">
      <alignment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center" vertical="center"/>
    </xf>
    <xf numFmtId="43" fontId="20" fillId="0" borderId="13" xfId="1" applyFont="1" applyFill="1" applyBorder="1" applyAlignment="1">
      <alignment horizontal="right" vertical="center"/>
    </xf>
    <xf numFmtId="0" fontId="19" fillId="33" borderId="20" xfId="0" applyFont="1" applyFill="1" applyBorder="1" applyAlignment="1">
      <alignment vertical="top"/>
    </xf>
    <xf numFmtId="43" fontId="20" fillId="0" borderId="21" xfId="1" applyFont="1" applyFill="1" applyBorder="1" applyAlignment="1">
      <alignment horizontal="center" vertical="center"/>
    </xf>
    <xf numFmtId="43" fontId="20" fillId="0" borderId="2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/>
    </xf>
    <xf numFmtId="0" fontId="19" fillId="0" borderId="24" xfId="0" applyFont="1" applyBorder="1" applyAlignment="1">
      <alignment vertical="center"/>
    </xf>
    <xf numFmtId="0" fontId="19" fillId="0" borderId="25" xfId="0" applyFont="1" applyBorder="1" applyAlignment="1">
      <alignment vertical="center"/>
    </xf>
    <xf numFmtId="43" fontId="19" fillId="0" borderId="26" xfId="1" applyFont="1" applyFill="1" applyBorder="1" applyAlignment="1">
      <alignment vertical="center"/>
    </xf>
    <xf numFmtId="0" fontId="22" fillId="33" borderId="0" xfId="0" applyFont="1" applyFill="1" applyBorder="1" applyAlignment="1">
      <alignment vertical="top"/>
    </xf>
    <xf numFmtId="0" fontId="22" fillId="33" borderId="0" xfId="0" applyFont="1" applyFill="1" applyBorder="1" applyAlignment="1">
      <alignment horizontal="center" vertical="top"/>
    </xf>
    <xf numFmtId="0" fontId="19" fillId="33" borderId="0" xfId="0" quotePrefix="1" applyFont="1" applyFill="1" applyBorder="1" applyAlignment="1">
      <alignment horizontal="center" vertical="top"/>
    </xf>
    <xf numFmtId="0" fontId="19" fillId="0" borderId="16" xfId="0" applyFont="1" applyBorder="1" applyAlignment="1">
      <alignment vertical="center"/>
    </xf>
    <xf numFmtId="0" fontId="19" fillId="33" borderId="17" xfId="0" applyFont="1" applyFill="1" applyBorder="1" applyAlignment="1">
      <alignment vertical="top"/>
    </xf>
    <xf numFmtId="43" fontId="20" fillId="0" borderId="11" xfId="1" applyFont="1" applyFill="1" applyBorder="1" applyAlignment="1">
      <alignment horizontal="center" vertical="center"/>
    </xf>
    <xf numFmtId="43" fontId="19" fillId="0" borderId="14" xfId="1" applyFont="1" applyFill="1" applyBorder="1" applyAlignment="1">
      <alignment horizontal="center" vertical="center"/>
    </xf>
    <xf numFmtId="43" fontId="19" fillId="0" borderId="11" xfId="1" applyFont="1" applyFill="1" applyBorder="1" applyAlignment="1">
      <alignment horizontal="center" vertical="center"/>
    </xf>
    <xf numFmtId="43" fontId="19" fillId="0" borderId="26" xfId="1" applyFont="1" applyFill="1" applyBorder="1" applyAlignment="1">
      <alignment horizontal="center" vertical="center"/>
    </xf>
    <xf numFmtId="43" fontId="19" fillId="0" borderId="15" xfId="1" applyFont="1" applyFill="1" applyBorder="1" applyAlignment="1">
      <alignment horizontal="center" vertical="center"/>
    </xf>
    <xf numFmtId="43" fontId="20" fillId="0" borderId="0" xfId="1" applyFont="1" applyFill="1" applyBorder="1" applyAlignment="1">
      <alignment horizontal="right" vertical="center"/>
    </xf>
    <xf numFmtId="43" fontId="20" fillId="0" borderId="11" xfId="1" applyFont="1" applyFill="1" applyBorder="1" applyAlignment="1">
      <alignment horizontal="center" vertical="center"/>
    </xf>
    <xf numFmtId="0" fontId="20" fillId="0" borderId="18" xfId="0" applyFont="1" applyBorder="1" applyAlignment="1">
      <alignment horizontal="center" vertical="center"/>
    </xf>
    <xf numFmtId="0" fontId="20" fillId="0" borderId="12" xfId="0" applyFont="1" applyBorder="1" applyAlignment="1">
      <alignment horizontal="center" vertical="center"/>
    </xf>
    <xf numFmtId="43" fontId="20" fillId="0" borderId="11" xfId="1" applyFont="1" applyFill="1" applyBorder="1" applyAlignment="1">
      <alignment horizontal="center" vertical="center" wrapText="1"/>
    </xf>
    <xf numFmtId="43" fontId="20" fillId="0" borderId="16" xfId="1" applyFont="1" applyFill="1" applyBorder="1" applyAlignment="1">
      <alignment horizontal="center" vertical="center" wrapText="1"/>
    </xf>
    <xf numFmtId="43" fontId="20" fillId="0" borderId="27" xfId="1" applyFont="1" applyFill="1" applyBorder="1" applyAlignment="1">
      <alignment horizontal="center" vertical="center" wrapText="1"/>
    </xf>
    <xf numFmtId="43" fontId="20" fillId="0" borderId="11" xfId="1" applyFont="1" applyFill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0" fillId="0" borderId="16" xfId="0" applyFont="1" applyBorder="1" applyAlignment="1">
      <alignment horizontal="center" vertical="center"/>
    </xf>
    <xf numFmtId="0" fontId="20" fillId="0" borderId="17" xfId="0" applyFont="1" applyBorder="1" applyAlignment="1">
      <alignment horizontal="center" vertical="center"/>
    </xf>
  </cellXfs>
  <cellStyles count="44">
    <cellStyle name="20% - ส่วนที่ถูกเน้น1" xfId="20" builtinId="30" customBuiltin="1"/>
    <cellStyle name="20% - ส่วนที่ถูกเน้น2" xfId="24" builtinId="34" customBuiltin="1"/>
    <cellStyle name="20% - ส่วนที่ถูกเน้น3" xfId="28" builtinId="38" customBuiltin="1"/>
    <cellStyle name="20% - ส่วนที่ถูกเน้น4" xfId="32" builtinId="42" customBuiltin="1"/>
    <cellStyle name="20% - ส่วนที่ถูกเน้น5" xfId="36" builtinId="46" customBuiltin="1"/>
    <cellStyle name="20% - ส่วนที่ถูกเน้น6" xfId="40" builtinId="50" customBuiltin="1"/>
    <cellStyle name="40% - ส่วนที่ถูกเน้น1" xfId="21" builtinId="31" customBuiltin="1"/>
    <cellStyle name="40% - ส่วนที่ถูกเน้น2" xfId="25" builtinId="35" customBuiltin="1"/>
    <cellStyle name="40% - ส่วนที่ถูกเน้น3" xfId="29" builtinId="39" customBuiltin="1"/>
    <cellStyle name="40% - ส่วนที่ถูกเน้น4" xfId="33" builtinId="43" customBuiltin="1"/>
    <cellStyle name="40% - ส่วนที่ถูกเน้น5" xfId="37" builtinId="47" customBuiltin="1"/>
    <cellStyle name="40% - ส่วนที่ถูกเน้น6" xfId="41" builtinId="51" customBuiltin="1"/>
    <cellStyle name="60% - ส่วนที่ถูกเน้น1" xfId="22" builtinId="32" customBuiltin="1"/>
    <cellStyle name="60% - ส่วนที่ถูกเน้น2" xfId="26" builtinId="36" customBuiltin="1"/>
    <cellStyle name="60% - ส่วนที่ถูกเน้น3" xfId="30" builtinId="40" customBuiltin="1"/>
    <cellStyle name="60% - ส่วนที่ถูกเน้น4" xfId="34" builtinId="44" customBuiltin="1"/>
    <cellStyle name="60% - ส่วนที่ถูกเน้น5" xfId="38" builtinId="48" customBuiltin="1"/>
    <cellStyle name="60% - ส่วนที่ถูกเน้น6" xfId="42" builtinId="52" customBuiltin="1"/>
    <cellStyle name="การคำนวณ" xfId="12" builtinId="22" customBuiltin="1"/>
    <cellStyle name="ข้อความเตือน" xfId="15" builtinId="11" customBuiltin="1"/>
    <cellStyle name="ข้อความอธิบาย" xfId="17" builtinId="53" customBuiltin="1"/>
    <cellStyle name="จุลภาค" xfId="1" builtinId="3"/>
    <cellStyle name="ชื่อเรื่อง" xfId="2" builtinId="15" customBuiltin="1"/>
    <cellStyle name="เซลล์ตรวจสอบ" xfId="14" builtinId="23" customBuiltin="1"/>
    <cellStyle name="เซลล์ที่มีลิงก์" xfId="13" builtinId="24" customBuiltin="1"/>
    <cellStyle name="ดี" xfId="7" builtinId="26" customBuiltin="1"/>
    <cellStyle name="ปกติ" xfId="0" builtinId="0"/>
    <cellStyle name="ปกติ 2" xfId="43" xr:uid="{B1612736-A9C7-4334-B53F-51687B1BA2C1}"/>
    <cellStyle name="ป้อนค่า" xfId="10" builtinId="20" customBuiltin="1"/>
    <cellStyle name="ปานกลาง" xfId="9" builtinId="28" customBuiltin="1"/>
    <cellStyle name="ผลรวม" xfId="18" builtinId="25" customBuiltin="1"/>
    <cellStyle name="แย่" xfId="8" builtinId="27" customBuiltin="1"/>
    <cellStyle name="ส่วนที่ถูกเน้น1" xfId="19" builtinId="29" customBuiltin="1"/>
    <cellStyle name="ส่วนที่ถูกเน้น2" xfId="23" builtinId="33" customBuiltin="1"/>
    <cellStyle name="ส่วนที่ถูกเน้น3" xfId="27" builtinId="37" customBuiltin="1"/>
    <cellStyle name="ส่วนที่ถูกเน้น4" xfId="31" builtinId="41" customBuiltin="1"/>
    <cellStyle name="ส่วนที่ถูกเน้น5" xfId="35" builtinId="45" customBuiltin="1"/>
    <cellStyle name="ส่วนที่ถูกเน้น6" xfId="39" builtinId="49" customBuiltin="1"/>
    <cellStyle name="แสดงผล" xfId="11" builtinId="21" customBuiltin="1"/>
    <cellStyle name="หมายเหตุ" xfId="16" builtinId="10" customBuiltin="1"/>
    <cellStyle name="หัวเรื่อง 1" xfId="3" builtinId="16" customBuiltin="1"/>
    <cellStyle name="หัวเรื่อง 2" xfId="4" builtinId="17" customBuiltin="1"/>
    <cellStyle name="หัวเรื่อง 3" xfId="5" builtinId="18" customBuiltin="1"/>
    <cellStyle name="หัวเรื่อง 4" xfId="6" builtinId="1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86A5C4-FE89-4266-8C20-9550CDE8E355}">
  <sheetPr>
    <tabColor rgb="FFFFFF00"/>
  </sheetPr>
  <dimension ref="A1:O48"/>
  <sheetViews>
    <sheetView tabSelected="1" view="pageBreakPreview" zoomScaleNormal="100" zoomScaleSheetLayoutView="100" workbookViewId="0">
      <selection activeCell="I7" sqref="I7"/>
    </sheetView>
  </sheetViews>
  <sheetFormatPr defaultRowHeight="21"/>
  <cols>
    <col min="1" max="1" width="5.5703125" style="4" customWidth="1"/>
    <col min="2" max="2" width="93" style="4" bestFit="1" customWidth="1"/>
    <col min="3" max="3" width="20.140625" style="3" customWidth="1"/>
    <col min="4" max="5" width="17.7109375" style="3" customWidth="1"/>
    <col min="6" max="6" width="7.85546875" style="2" bestFit="1" customWidth="1"/>
    <col min="7" max="7" width="19.140625" style="3" customWidth="1"/>
    <col min="8" max="8" width="10.7109375" style="2" customWidth="1"/>
    <col min="9" max="9" width="20.5703125" style="3" customWidth="1"/>
    <col min="10" max="10" width="5.140625" style="4" customWidth="1"/>
    <col min="11" max="11" width="39" style="7" customWidth="1"/>
    <col min="12" max="12" width="16.42578125" style="3" bestFit="1" customWidth="1"/>
    <col min="13" max="13" width="16.85546875" style="3" bestFit="1" customWidth="1"/>
    <col min="14" max="14" width="9.140625" style="3"/>
    <col min="15" max="15" width="15.28515625" style="3" bestFit="1" customWidth="1"/>
    <col min="16" max="16384" width="9.140625" style="4"/>
  </cols>
  <sheetData>
    <row r="1" spans="1:15" s="5" customFormat="1" ht="26.25">
      <c r="A1" s="58" t="s">
        <v>79</v>
      </c>
      <c r="B1" s="58"/>
      <c r="C1" s="58"/>
      <c r="D1" s="58"/>
      <c r="E1" s="58"/>
      <c r="F1" s="58"/>
      <c r="G1" s="58"/>
      <c r="H1" s="58"/>
      <c r="I1" s="58"/>
      <c r="L1" s="1"/>
      <c r="M1" s="1"/>
      <c r="N1" s="1"/>
      <c r="O1" s="1"/>
    </row>
    <row r="2" spans="1:15" s="5" customFormat="1" ht="26.25">
      <c r="A2" s="58" t="s">
        <v>3</v>
      </c>
      <c r="B2" s="58"/>
      <c r="C2" s="58"/>
      <c r="D2" s="58"/>
      <c r="E2" s="58"/>
      <c r="F2" s="58"/>
      <c r="G2" s="58"/>
      <c r="H2" s="58"/>
      <c r="I2" s="58"/>
      <c r="L2" s="1"/>
      <c r="M2" s="1"/>
      <c r="N2" s="1"/>
      <c r="O2" s="1"/>
    </row>
    <row r="3" spans="1:15" s="5" customFormat="1" ht="26.25">
      <c r="A3" s="58" t="s">
        <v>83</v>
      </c>
      <c r="B3" s="58"/>
      <c r="C3" s="58"/>
      <c r="D3" s="58"/>
      <c r="E3" s="58"/>
      <c r="F3" s="58"/>
      <c r="G3" s="58"/>
      <c r="H3" s="58"/>
      <c r="I3" s="58"/>
      <c r="L3" s="1"/>
      <c r="M3" s="1"/>
      <c r="N3" s="1"/>
      <c r="O3" s="1"/>
    </row>
    <row r="4" spans="1:15" s="6" customFormat="1">
      <c r="C4" s="2"/>
      <c r="D4" s="2"/>
      <c r="E4" s="2"/>
      <c r="F4" s="2"/>
      <c r="G4" s="2"/>
      <c r="H4" s="2"/>
      <c r="I4" s="50" t="s">
        <v>9</v>
      </c>
      <c r="L4" s="2"/>
      <c r="M4" s="2"/>
      <c r="N4" s="2"/>
      <c r="O4" s="2"/>
    </row>
    <row r="5" spans="1:15" s="6" customFormat="1" ht="48" customHeight="1">
      <c r="A5" s="59" t="s">
        <v>81</v>
      </c>
      <c r="B5" s="60"/>
      <c r="C5" s="54" t="s">
        <v>84</v>
      </c>
      <c r="D5" s="54" t="s">
        <v>5</v>
      </c>
      <c r="E5" s="57" t="s">
        <v>6</v>
      </c>
      <c r="F5" s="57"/>
      <c r="G5" s="55" t="s">
        <v>80</v>
      </c>
      <c r="H5" s="56"/>
      <c r="I5" s="54" t="s">
        <v>85</v>
      </c>
      <c r="J5" s="8"/>
      <c r="K5" s="7" t="s">
        <v>0</v>
      </c>
      <c r="L5" s="2"/>
      <c r="M5" s="2"/>
      <c r="N5" s="2"/>
      <c r="O5" s="2"/>
    </row>
    <row r="6" spans="1:15" s="6" customFormat="1">
      <c r="A6" s="59"/>
      <c r="B6" s="60"/>
      <c r="C6" s="57"/>
      <c r="D6" s="54"/>
      <c r="E6" s="28" t="s">
        <v>7</v>
      </c>
      <c r="F6" s="51" t="s">
        <v>8</v>
      </c>
      <c r="G6" s="28" t="s">
        <v>7</v>
      </c>
      <c r="H6" s="45" t="s">
        <v>8</v>
      </c>
      <c r="I6" s="57"/>
      <c r="J6" s="8"/>
      <c r="K6" s="7"/>
      <c r="L6" s="2"/>
      <c r="M6" s="2"/>
      <c r="N6" s="2"/>
      <c r="O6" s="2"/>
    </row>
    <row r="7" spans="1:15" ht="21.75" thickBot="1">
      <c r="A7" s="52" t="s">
        <v>4</v>
      </c>
      <c r="B7" s="53"/>
      <c r="C7" s="29">
        <f>+C8+C10+C12+C33+C35+C37+C40+C45+C47</f>
        <v>983072049.57000017</v>
      </c>
      <c r="D7" s="29">
        <f>+D8+D10+D12+D33+D35+D37+D40+D45+D47</f>
        <v>69527943.980000004</v>
      </c>
      <c r="E7" s="29">
        <f>+E8+E10+E12+E33+E35+E37+E40+E45+E47</f>
        <v>690200967.28999996</v>
      </c>
      <c r="F7" s="29">
        <f t="shared" ref="F7:F23" si="0">E7*100/C7</f>
        <v>70.208584161445415</v>
      </c>
      <c r="G7" s="29">
        <f t="shared" ref="G7:G23" si="1">+D7+E7</f>
        <v>759728911.26999998</v>
      </c>
      <c r="H7" s="29">
        <f t="shared" ref="H7:H23" si="2">G7*100/C7</f>
        <v>77.28110178723</v>
      </c>
      <c r="I7" s="30">
        <f t="shared" ref="I7:I23" si="3">+C7-D7-E7</f>
        <v>223343138.30000019</v>
      </c>
      <c r="J7" s="8"/>
      <c r="L7" s="4"/>
    </row>
    <row r="8" spans="1:15" s="20" customFormat="1" ht="21.75" thickTop="1">
      <c r="A8" s="17" t="s">
        <v>1</v>
      </c>
      <c r="B8" s="18"/>
      <c r="C8" s="19">
        <f>+C9</f>
        <v>9168110</v>
      </c>
      <c r="D8" s="19">
        <f t="shared" ref="D8:E8" si="4">+D9</f>
        <v>0</v>
      </c>
      <c r="E8" s="19">
        <f t="shared" si="4"/>
        <v>7910687</v>
      </c>
      <c r="F8" s="32">
        <f t="shared" si="0"/>
        <v>86.284817699613114</v>
      </c>
      <c r="G8" s="32">
        <f t="shared" si="1"/>
        <v>7910687</v>
      </c>
      <c r="H8" s="32">
        <f t="shared" si="2"/>
        <v>86.284817699613114</v>
      </c>
      <c r="I8" s="33">
        <f t="shared" si="3"/>
        <v>1257423</v>
      </c>
      <c r="K8" s="21"/>
      <c r="L8" s="22"/>
      <c r="M8" s="22"/>
      <c r="N8" s="22"/>
      <c r="O8" s="22"/>
    </row>
    <row r="9" spans="1:15">
      <c r="A9" s="15"/>
      <c r="B9" s="4" t="s">
        <v>11</v>
      </c>
      <c r="C9" s="13">
        <v>9168110</v>
      </c>
      <c r="D9" s="13">
        <v>0</v>
      </c>
      <c r="E9" s="13">
        <v>7910687</v>
      </c>
      <c r="F9" s="46">
        <f t="shared" si="0"/>
        <v>86.284817699613114</v>
      </c>
      <c r="G9" s="13">
        <f t="shared" si="1"/>
        <v>7910687</v>
      </c>
      <c r="H9" s="46">
        <f t="shared" si="2"/>
        <v>86.284817699613114</v>
      </c>
      <c r="I9" s="13">
        <f t="shared" si="3"/>
        <v>1257423</v>
      </c>
      <c r="K9" s="10" t="s">
        <v>10</v>
      </c>
    </row>
    <row r="10" spans="1:15" s="20" customFormat="1">
      <c r="A10" s="23" t="s">
        <v>2</v>
      </c>
      <c r="B10" s="24"/>
      <c r="C10" s="25">
        <f>+C11</f>
        <v>60560185.649999999</v>
      </c>
      <c r="D10" s="25">
        <f t="shared" ref="D10:E10" si="5">+D11</f>
        <v>0</v>
      </c>
      <c r="E10" s="25">
        <f t="shared" si="5"/>
        <v>37927998.439999998</v>
      </c>
      <c r="F10" s="51">
        <f t="shared" si="0"/>
        <v>62.628603319019057</v>
      </c>
      <c r="G10" s="28">
        <f t="shared" si="1"/>
        <v>37927998.439999998</v>
      </c>
      <c r="H10" s="45">
        <f t="shared" si="2"/>
        <v>62.628603319019057</v>
      </c>
      <c r="I10" s="34">
        <f t="shared" si="3"/>
        <v>22632187.210000001</v>
      </c>
      <c r="K10" s="7"/>
      <c r="L10" s="22"/>
      <c r="M10" s="22"/>
      <c r="N10" s="22"/>
      <c r="O10" s="22"/>
    </row>
    <row r="11" spans="1:15">
      <c r="A11" s="15"/>
      <c r="B11" s="4" t="s">
        <v>77</v>
      </c>
      <c r="C11" s="13">
        <v>60560185.649999999</v>
      </c>
      <c r="D11" s="13">
        <v>0</v>
      </c>
      <c r="E11" s="13">
        <v>37927998.439999998</v>
      </c>
      <c r="F11" s="46">
        <f t="shared" si="0"/>
        <v>62.628603319019057</v>
      </c>
      <c r="G11" s="13">
        <f t="shared" si="1"/>
        <v>37927998.439999998</v>
      </c>
      <c r="H11" s="46">
        <f t="shared" si="2"/>
        <v>62.628603319019057</v>
      </c>
      <c r="I11" s="13">
        <f t="shared" si="3"/>
        <v>22632187.210000001</v>
      </c>
      <c r="K11" s="9" t="s">
        <v>82</v>
      </c>
    </row>
    <row r="12" spans="1:15" s="20" customFormat="1">
      <c r="A12" s="23" t="s">
        <v>12</v>
      </c>
      <c r="B12" s="24"/>
      <c r="C12" s="25">
        <f>+C13+C14+C15+C16+C17+C18+C19+C20+C21+C22+C23+C24+C25+C26+C27+C28+C29+C30+C31+C32</f>
        <v>469457772.81</v>
      </c>
      <c r="D12" s="25">
        <f t="shared" ref="D12:E12" si="6">+D13+D14+D15+D16+D17+D18+D19+D20+D21+D22+D23+D24+D25+D26+D27+D28+D29+D30+D31+D32</f>
        <v>35505870.160000004</v>
      </c>
      <c r="E12" s="25">
        <f t="shared" si="6"/>
        <v>313336597.30999994</v>
      </c>
      <c r="F12" s="51">
        <f t="shared" si="0"/>
        <v>66.744362423585684</v>
      </c>
      <c r="G12" s="28">
        <f t="shared" si="1"/>
        <v>348842467.46999997</v>
      </c>
      <c r="H12" s="45">
        <f t="shared" si="2"/>
        <v>74.307528317607449</v>
      </c>
      <c r="I12" s="34">
        <f t="shared" si="3"/>
        <v>120615305.34000003</v>
      </c>
      <c r="K12" s="7"/>
      <c r="L12" s="22"/>
      <c r="M12" s="22"/>
      <c r="N12" s="22"/>
      <c r="O12" s="22"/>
    </row>
    <row r="13" spans="1:15">
      <c r="A13" s="37"/>
      <c r="B13" s="38" t="s">
        <v>13</v>
      </c>
      <c r="C13" s="39">
        <v>12028900</v>
      </c>
      <c r="D13" s="39">
        <v>696400</v>
      </c>
      <c r="E13" s="39">
        <v>10311647.76</v>
      </c>
      <c r="F13" s="48">
        <f t="shared" si="0"/>
        <v>85.723946162990799</v>
      </c>
      <c r="G13" s="39">
        <f t="shared" si="1"/>
        <v>11008047.76</v>
      </c>
      <c r="H13" s="48">
        <f t="shared" si="2"/>
        <v>91.513336714080253</v>
      </c>
      <c r="I13" s="39">
        <f t="shared" si="3"/>
        <v>1020852.2400000002</v>
      </c>
      <c r="K13" s="11" t="s">
        <v>33</v>
      </c>
    </row>
    <row r="14" spans="1:15">
      <c r="A14" s="15"/>
      <c r="B14" s="12" t="s">
        <v>14</v>
      </c>
      <c r="C14" s="13">
        <v>42083280</v>
      </c>
      <c r="D14" s="13">
        <v>1468380</v>
      </c>
      <c r="E14" s="13">
        <v>32867932.760000002</v>
      </c>
      <c r="F14" s="46">
        <f t="shared" si="0"/>
        <v>78.102117420505252</v>
      </c>
      <c r="G14" s="13">
        <f t="shared" si="1"/>
        <v>34336312.760000005</v>
      </c>
      <c r="H14" s="46">
        <f t="shared" si="2"/>
        <v>81.591341644472593</v>
      </c>
      <c r="I14" s="13">
        <f t="shared" si="3"/>
        <v>7746967.2399999984</v>
      </c>
      <c r="K14" s="11" t="s">
        <v>34</v>
      </c>
    </row>
    <row r="15" spans="1:15">
      <c r="A15" s="15"/>
      <c r="B15" s="12" t="s">
        <v>15</v>
      </c>
      <c r="C15" s="13">
        <v>4990010</v>
      </c>
      <c r="D15" s="13">
        <v>0</v>
      </c>
      <c r="E15" s="13">
        <v>4282570.59</v>
      </c>
      <c r="F15" s="46">
        <f t="shared" si="0"/>
        <v>85.822885926080303</v>
      </c>
      <c r="G15" s="13">
        <f t="shared" si="1"/>
        <v>4282570.59</v>
      </c>
      <c r="H15" s="46">
        <f t="shared" si="2"/>
        <v>85.822885926080303</v>
      </c>
      <c r="I15" s="13">
        <f t="shared" si="3"/>
        <v>707439.41000000015</v>
      </c>
      <c r="K15" s="11" t="s">
        <v>35</v>
      </c>
    </row>
    <row r="16" spans="1:15">
      <c r="A16" s="15"/>
      <c r="B16" s="12" t="s">
        <v>16</v>
      </c>
      <c r="C16" s="13">
        <v>35617193.009999998</v>
      </c>
      <c r="D16" s="13">
        <v>8561913.0600000005</v>
      </c>
      <c r="E16" s="13">
        <v>21872423.170000002</v>
      </c>
      <c r="F16" s="46">
        <f t="shared" si="0"/>
        <v>61.409733113609001</v>
      </c>
      <c r="G16" s="13">
        <f t="shared" si="1"/>
        <v>30434336.230000004</v>
      </c>
      <c r="H16" s="46">
        <f t="shared" si="2"/>
        <v>85.4484412105557</v>
      </c>
      <c r="I16" s="13">
        <f t="shared" si="3"/>
        <v>5182856.7799999937</v>
      </c>
      <c r="K16" s="11" t="s">
        <v>36</v>
      </c>
    </row>
    <row r="17" spans="1:11">
      <c r="A17" s="15"/>
      <c r="B17" s="12" t="s">
        <v>17</v>
      </c>
      <c r="C17" s="13">
        <v>189623083</v>
      </c>
      <c r="D17" s="13">
        <v>16489261.880000001</v>
      </c>
      <c r="E17" s="13">
        <v>108524327.09</v>
      </c>
      <c r="F17" s="46">
        <f t="shared" si="0"/>
        <v>57.231601434304281</v>
      </c>
      <c r="G17" s="13">
        <f t="shared" si="1"/>
        <v>125013588.97</v>
      </c>
      <c r="H17" s="46">
        <f t="shared" si="2"/>
        <v>65.927410836369532</v>
      </c>
      <c r="I17" s="13">
        <f t="shared" si="3"/>
        <v>64609494.030000001</v>
      </c>
      <c r="K17" s="11" t="s">
        <v>37</v>
      </c>
    </row>
    <row r="18" spans="1:11">
      <c r="A18" s="15"/>
      <c r="B18" s="12" t="s">
        <v>18</v>
      </c>
      <c r="C18" s="13">
        <v>6574500</v>
      </c>
      <c r="D18" s="13">
        <v>351981</v>
      </c>
      <c r="E18" s="13">
        <v>4905782</v>
      </c>
      <c r="F18" s="46">
        <f t="shared" si="0"/>
        <v>74.618328389991632</v>
      </c>
      <c r="G18" s="13">
        <f t="shared" si="1"/>
        <v>5257763</v>
      </c>
      <c r="H18" s="46">
        <f t="shared" si="2"/>
        <v>79.972058711689101</v>
      </c>
      <c r="I18" s="13">
        <f t="shared" si="3"/>
        <v>1316737</v>
      </c>
      <c r="K18" s="11" t="s">
        <v>38</v>
      </c>
    </row>
    <row r="19" spans="1:11">
      <c r="A19" s="15"/>
      <c r="B19" s="12" t="s">
        <v>19</v>
      </c>
      <c r="C19" s="13">
        <v>10515358</v>
      </c>
      <c r="D19" s="13">
        <v>49862</v>
      </c>
      <c r="E19" s="13">
        <v>9755366.5299999993</v>
      </c>
      <c r="F19" s="46">
        <f t="shared" si="0"/>
        <v>92.772557339464797</v>
      </c>
      <c r="G19" s="13">
        <f t="shared" si="1"/>
        <v>9805228.5299999993</v>
      </c>
      <c r="H19" s="46">
        <f t="shared" si="2"/>
        <v>93.246739958829735</v>
      </c>
      <c r="I19" s="13">
        <f t="shared" si="3"/>
        <v>710129.47000000067</v>
      </c>
      <c r="K19" s="11" t="s">
        <v>39</v>
      </c>
    </row>
    <row r="20" spans="1:11">
      <c r="A20" s="15"/>
      <c r="B20" s="12" t="s">
        <v>20</v>
      </c>
      <c r="C20" s="13">
        <v>3659918</v>
      </c>
      <c r="D20" s="13">
        <v>146300</v>
      </c>
      <c r="E20" s="13">
        <v>2579288.5099999998</v>
      </c>
      <c r="F20" s="46">
        <f t="shared" si="0"/>
        <v>70.473942585598905</v>
      </c>
      <c r="G20" s="13">
        <f t="shared" si="1"/>
        <v>2725588.51</v>
      </c>
      <c r="H20" s="46">
        <f t="shared" si="2"/>
        <v>74.471299903440453</v>
      </c>
      <c r="I20" s="13">
        <f t="shared" si="3"/>
        <v>934329.49000000022</v>
      </c>
      <c r="K20" s="11" t="s">
        <v>40</v>
      </c>
    </row>
    <row r="21" spans="1:11">
      <c r="A21" s="15"/>
      <c r="B21" s="40" t="s">
        <v>21</v>
      </c>
      <c r="C21" s="13">
        <v>30985069.800000001</v>
      </c>
      <c r="D21" s="13">
        <v>2609373</v>
      </c>
      <c r="E21" s="13">
        <v>21136466.190000001</v>
      </c>
      <c r="F21" s="46">
        <f t="shared" si="0"/>
        <v>68.215002665574119</v>
      </c>
      <c r="G21" s="13">
        <f t="shared" si="1"/>
        <v>23745839.190000001</v>
      </c>
      <c r="H21" s="46">
        <f t="shared" si="2"/>
        <v>76.636390827171866</v>
      </c>
      <c r="I21" s="13">
        <f t="shared" si="3"/>
        <v>7239230.6099999994</v>
      </c>
      <c r="K21" s="41" t="s">
        <v>41</v>
      </c>
    </row>
    <row r="22" spans="1:11">
      <c r="A22" s="15"/>
      <c r="B22" s="40" t="s">
        <v>22</v>
      </c>
      <c r="C22" s="13">
        <v>4556489</v>
      </c>
      <c r="D22" s="13">
        <v>125126</v>
      </c>
      <c r="E22" s="13">
        <v>3503860.13</v>
      </c>
      <c r="F22" s="46">
        <f t="shared" si="0"/>
        <v>76.898246215452289</v>
      </c>
      <c r="G22" s="13">
        <f t="shared" si="1"/>
        <v>3628986.13</v>
      </c>
      <c r="H22" s="46">
        <f t="shared" si="2"/>
        <v>79.644351824398129</v>
      </c>
      <c r="I22" s="13">
        <f t="shared" si="3"/>
        <v>927502.87000000011</v>
      </c>
      <c r="K22" s="41" t="s">
        <v>42</v>
      </c>
    </row>
    <row r="23" spans="1:11">
      <c r="A23" s="15"/>
      <c r="B23" s="12" t="s">
        <v>23</v>
      </c>
      <c r="C23" s="13">
        <v>3799700</v>
      </c>
      <c r="D23" s="13">
        <v>233070</v>
      </c>
      <c r="E23" s="13">
        <v>2951480.49</v>
      </c>
      <c r="F23" s="46">
        <f t="shared" si="0"/>
        <v>77.676671579335206</v>
      </c>
      <c r="G23" s="13">
        <f t="shared" si="1"/>
        <v>3184550.49</v>
      </c>
      <c r="H23" s="46">
        <f t="shared" si="2"/>
        <v>83.81057688764902</v>
      </c>
      <c r="I23" s="13">
        <f t="shared" si="3"/>
        <v>615149.50999999978</v>
      </c>
      <c r="K23" s="11" t="s">
        <v>43</v>
      </c>
    </row>
    <row r="24" spans="1:11">
      <c r="A24" s="15"/>
      <c r="B24" s="12" t="s">
        <v>24</v>
      </c>
      <c r="C24" s="13">
        <v>5687200</v>
      </c>
      <c r="D24" s="13">
        <v>100000</v>
      </c>
      <c r="E24" s="13">
        <v>4289431.82</v>
      </c>
      <c r="F24" s="46">
        <f t="shared" ref="F24:F38" si="7">E24*100/C24</f>
        <v>75.422559783373188</v>
      </c>
      <c r="G24" s="13">
        <f t="shared" ref="G24:G38" si="8">+D24+E24</f>
        <v>4389431.82</v>
      </c>
      <c r="H24" s="46">
        <f t="shared" ref="H24:H38" si="9">G24*100/C24</f>
        <v>77.180894288929522</v>
      </c>
      <c r="I24" s="13">
        <f t="shared" ref="I24:I38" si="10">+C24-D24-E24</f>
        <v>1297768.1799999997</v>
      </c>
      <c r="K24" s="11" t="s">
        <v>44</v>
      </c>
    </row>
    <row r="25" spans="1:11">
      <c r="A25" s="15"/>
      <c r="B25" s="12" t="s">
        <v>25</v>
      </c>
      <c r="C25" s="13">
        <v>27075020</v>
      </c>
      <c r="D25" s="13">
        <v>570364.1</v>
      </c>
      <c r="E25" s="13">
        <v>20686326.989999998</v>
      </c>
      <c r="F25" s="46">
        <f t="shared" si="7"/>
        <v>76.403736691607236</v>
      </c>
      <c r="G25" s="13">
        <f t="shared" si="8"/>
        <v>21256691.09</v>
      </c>
      <c r="H25" s="46">
        <f t="shared" si="9"/>
        <v>78.510343076385539</v>
      </c>
      <c r="I25" s="13">
        <f t="shared" si="10"/>
        <v>5818328.9100000001</v>
      </c>
      <c r="K25" s="11" t="s">
        <v>45</v>
      </c>
    </row>
    <row r="26" spans="1:11">
      <c r="A26" s="15"/>
      <c r="B26" s="12" t="s">
        <v>26</v>
      </c>
      <c r="C26" s="13">
        <v>40036798</v>
      </c>
      <c r="D26" s="13">
        <v>1997410</v>
      </c>
      <c r="E26" s="13">
        <v>28543537.16</v>
      </c>
      <c r="F26" s="46">
        <f t="shared" si="7"/>
        <v>71.293256668527789</v>
      </c>
      <c r="G26" s="13">
        <f t="shared" si="8"/>
        <v>30540947.16</v>
      </c>
      <c r="H26" s="46">
        <f t="shared" si="9"/>
        <v>76.282192097380019</v>
      </c>
      <c r="I26" s="13">
        <f t="shared" si="10"/>
        <v>9495850.8399999999</v>
      </c>
      <c r="K26" s="11" t="s">
        <v>46</v>
      </c>
    </row>
    <row r="27" spans="1:11">
      <c r="A27" s="15"/>
      <c r="B27" s="12" t="s">
        <v>27</v>
      </c>
      <c r="C27" s="13">
        <v>7283416</v>
      </c>
      <c r="D27" s="13">
        <v>988640</v>
      </c>
      <c r="E27" s="13">
        <v>2985963.37</v>
      </c>
      <c r="F27" s="46">
        <f t="shared" si="7"/>
        <v>40.996743423690205</v>
      </c>
      <c r="G27" s="13">
        <f t="shared" si="8"/>
        <v>3974603.37</v>
      </c>
      <c r="H27" s="46">
        <f t="shared" si="9"/>
        <v>54.570593935592861</v>
      </c>
      <c r="I27" s="13">
        <f t="shared" si="10"/>
        <v>3308812.63</v>
      </c>
      <c r="K27" s="11" t="s">
        <v>47</v>
      </c>
    </row>
    <row r="28" spans="1:11">
      <c r="A28" s="15"/>
      <c r="B28" s="12" t="s">
        <v>28</v>
      </c>
      <c r="C28" s="13">
        <v>1421000</v>
      </c>
      <c r="D28" s="13">
        <v>0</v>
      </c>
      <c r="E28" s="13">
        <v>1150925</v>
      </c>
      <c r="F28" s="46">
        <f t="shared" si="7"/>
        <v>80.994018296973962</v>
      </c>
      <c r="G28" s="13">
        <f t="shared" si="8"/>
        <v>1150925</v>
      </c>
      <c r="H28" s="46">
        <f t="shared" si="9"/>
        <v>80.994018296973962</v>
      </c>
      <c r="I28" s="13">
        <f t="shared" si="10"/>
        <v>270075</v>
      </c>
      <c r="K28" s="11" t="s">
        <v>48</v>
      </c>
    </row>
    <row r="29" spans="1:11">
      <c r="A29" s="15"/>
      <c r="B29" s="12" t="s">
        <v>29</v>
      </c>
      <c r="C29" s="13">
        <v>23661600</v>
      </c>
      <c r="D29" s="13">
        <v>784400.29</v>
      </c>
      <c r="E29" s="13">
        <v>18551418.300000001</v>
      </c>
      <c r="F29" s="46">
        <f t="shared" si="7"/>
        <v>78.403059387361807</v>
      </c>
      <c r="G29" s="13">
        <f t="shared" si="8"/>
        <v>19335818.59</v>
      </c>
      <c r="H29" s="46">
        <f t="shared" si="9"/>
        <v>81.718136516550018</v>
      </c>
      <c r="I29" s="13">
        <f t="shared" si="10"/>
        <v>4325781.41</v>
      </c>
      <c r="K29" s="11" t="s">
        <v>49</v>
      </c>
    </row>
    <row r="30" spans="1:11">
      <c r="A30" s="15"/>
      <c r="B30" s="12" t="s">
        <v>30</v>
      </c>
      <c r="C30" s="13">
        <v>4585700</v>
      </c>
      <c r="D30" s="13">
        <v>102643</v>
      </c>
      <c r="E30" s="13">
        <v>3432374.15</v>
      </c>
      <c r="F30" s="46">
        <f t="shared" ref="F30" si="11">E30*100/C30</f>
        <v>74.849513705650168</v>
      </c>
      <c r="G30" s="13">
        <f t="shared" ref="G30" si="12">+D30+E30</f>
        <v>3535017.15</v>
      </c>
      <c r="H30" s="46">
        <f t="shared" ref="H30" si="13">G30*100/C30</f>
        <v>77.087841550908252</v>
      </c>
      <c r="I30" s="13">
        <f t="shared" ref="I30" si="14">+C30-D30-E30</f>
        <v>1050682.8500000001</v>
      </c>
      <c r="K30" s="11"/>
    </row>
    <row r="31" spans="1:11">
      <c r="A31" s="15"/>
      <c r="B31" s="12" t="s">
        <v>31</v>
      </c>
      <c r="C31" s="13">
        <v>8003300</v>
      </c>
      <c r="D31" s="13">
        <v>65850</v>
      </c>
      <c r="E31" s="13">
        <v>6967454.0899999999</v>
      </c>
      <c r="F31" s="46">
        <f t="shared" si="7"/>
        <v>87.057265003186188</v>
      </c>
      <c r="G31" s="13">
        <f t="shared" si="8"/>
        <v>7033304.0899999999</v>
      </c>
      <c r="H31" s="46">
        <f t="shared" si="9"/>
        <v>87.880050604125799</v>
      </c>
      <c r="I31" s="13">
        <f t="shared" si="10"/>
        <v>969995.91000000015</v>
      </c>
      <c r="K31" s="11" t="s">
        <v>50</v>
      </c>
    </row>
    <row r="32" spans="1:11">
      <c r="A32" s="16"/>
      <c r="B32" s="31" t="s">
        <v>32</v>
      </c>
      <c r="C32" s="14">
        <v>7270238</v>
      </c>
      <c r="D32" s="14">
        <v>164895.82999999999</v>
      </c>
      <c r="E32" s="14">
        <v>4038021.21</v>
      </c>
      <c r="F32" s="49">
        <f t="shared" si="7"/>
        <v>55.541802207850694</v>
      </c>
      <c r="G32" s="14">
        <f t="shared" si="8"/>
        <v>4202917.04</v>
      </c>
      <c r="H32" s="49">
        <f t="shared" si="9"/>
        <v>57.809896182215766</v>
      </c>
      <c r="I32" s="14">
        <f t="shared" si="10"/>
        <v>3067320.96</v>
      </c>
      <c r="K32" s="11" t="s">
        <v>51</v>
      </c>
    </row>
    <row r="33" spans="1:15" s="20" customFormat="1">
      <c r="A33" s="26" t="s">
        <v>52</v>
      </c>
      <c r="B33" s="24"/>
      <c r="C33" s="25">
        <f>C34</f>
        <v>2500000</v>
      </c>
      <c r="D33" s="25">
        <f t="shared" ref="D33:E33" si="15">D34</f>
        <v>119300</v>
      </c>
      <c r="E33" s="25">
        <f t="shared" si="15"/>
        <v>1783560</v>
      </c>
      <c r="F33" s="51">
        <f t="shared" si="7"/>
        <v>71.342399999999998</v>
      </c>
      <c r="G33" s="35">
        <f t="shared" si="8"/>
        <v>1902860</v>
      </c>
      <c r="H33" s="45">
        <f t="shared" si="9"/>
        <v>76.114400000000003</v>
      </c>
      <c r="I33" s="34">
        <f t="shared" si="10"/>
        <v>597140</v>
      </c>
      <c r="K33" s="7"/>
      <c r="L33" s="22"/>
      <c r="M33" s="22"/>
      <c r="N33" s="22"/>
      <c r="O33" s="22"/>
    </row>
    <row r="34" spans="1:15">
      <c r="A34" s="16"/>
      <c r="B34" s="31" t="s">
        <v>53</v>
      </c>
      <c r="C34" s="14">
        <v>2500000</v>
      </c>
      <c r="D34" s="14">
        <v>119300</v>
      </c>
      <c r="E34" s="14">
        <v>1783560</v>
      </c>
      <c r="F34" s="49">
        <f t="shared" si="7"/>
        <v>71.342399999999998</v>
      </c>
      <c r="G34" s="14">
        <f>+D34+E34</f>
        <v>1902860</v>
      </c>
      <c r="H34" s="49">
        <f t="shared" si="9"/>
        <v>76.114400000000003</v>
      </c>
      <c r="I34" s="14">
        <f t="shared" si="10"/>
        <v>597140</v>
      </c>
      <c r="K34" s="11" t="s">
        <v>55</v>
      </c>
    </row>
    <row r="35" spans="1:15" s="20" customFormat="1">
      <c r="A35" s="26" t="s">
        <v>54</v>
      </c>
      <c r="B35" s="24"/>
      <c r="C35" s="25">
        <f>+C36</f>
        <v>229808138.69</v>
      </c>
      <c r="D35" s="25">
        <f t="shared" ref="D35:E35" si="16">+D36</f>
        <v>30134255.640000001</v>
      </c>
      <c r="E35" s="25">
        <f t="shared" si="16"/>
        <v>155324885.97</v>
      </c>
      <c r="F35" s="51">
        <f t="shared" si="7"/>
        <v>67.58894043327409</v>
      </c>
      <c r="G35" s="28">
        <f t="shared" si="8"/>
        <v>185459141.61000001</v>
      </c>
      <c r="H35" s="45">
        <f t="shared" si="9"/>
        <v>80.701729132480963</v>
      </c>
      <c r="I35" s="34">
        <f t="shared" si="10"/>
        <v>44348997.080000013</v>
      </c>
      <c r="K35" s="7"/>
      <c r="L35" s="22"/>
      <c r="M35" s="22"/>
      <c r="N35" s="22"/>
      <c r="O35" s="22"/>
    </row>
    <row r="36" spans="1:15">
      <c r="A36" s="15"/>
      <c r="B36" s="40" t="s">
        <v>56</v>
      </c>
      <c r="C36" s="13">
        <v>229808138.69</v>
      </c>
      <c r="D36" s="13">
        <v>30134255.640000001</v>
      </c>
      <c r="E36" s="13">
        <v>155324885.97</v>
      </c>
      <c r="F36" s="46">
        <f t="shared" si="7"/>
        <v>67.58894043327409</v>
      </c>
      <c r="G36" s="13">
        <f t="shared" si="8"/>
        <v>185459141.61000001</v>
      </c>
      <c r="H36" s="46">
        <f t="shared" si="9"/>
        <v>80.701729132480963</v>
      </c>
      <c r="I36" s="13">
        <f t="shared" si="10"/>
        <v>44348997.080000013</v>
      </c>
      <c r="K36" s="41" t="s">
        <v>57</v>
      </c>
    </row>
    <row r="37" spans="1:15" s="20" customFormat="1">
      <c r="A37" s="26" t="s">
        <v>58</v>
      </c>
      <c r="B37" s="24"/>
      <c r="C37" s="25">
        <f>+C38+C39</f>
        <v>48981951</v>
      </c>
      <c r="D37" s="25">
        <f>+D38+D39</f>
        <v>1390905.23</v>
      </c>
      <c r="E37" s="25">
        <f>+E38+E39</f>
        <v>40283720.560000002</v>
      </c>
      <c r="F37" s="51">
        <f t="shared" si="7"/>
        <v>82.241968189466363</v>
      </c>
      <c r="G37" s="28">
        <f t="shared" si="8"/>
        <v>41674625.789999999</v>
      </c>
      <c r="H37" s="45">
        <f t="shared" si="9"/>
        <v>85.081596259814148</v>
      </c>
      <c r="I37" s="34">
        <f t="shared" si="10"/>
        <v>7307325.2100000009</v>
      </c>
      <c r="K37" s="7"/>
      <c r="L37" s="22"/>
      <c r="M37" s="22"/>
      <c r="N37" s="22"/>
      <c r="O37" s="22"/>
    </row>
    <row r="38" spans="1:15">
      <c r="A38" s="15"/>
      <c r="B38" s="12" t="s">
        <v>59</v>
      </c>
      <c r="C38" s="13">
        <v>2002750</v>
      </c>
      <c r="D38" s="13">
        <v>0</v>
      </c>
      <c r="E38" s="13">
        <v>1867598</v>
      </c>
      <c r="F38" s="46">
        <f t="shared" si="7"/>
        <v>93.251678941455495</v>
      </c>
      <c r="G38" s="13">
        <f t="shared" si="8"/>
        <v>1867598</v>
      </c>
      <c r="H38" s="46">
        <f t="shared" si="9"/>
        <v>93.251678941455495</v>
      </c>
      <c r="I38" s="13">
        <f t="shared" si="10"/>
        <v>135152</v>
      </c>
      <c r="K38" s="11" t="s">
        <v>60</v>
      </c>
    </row>
    <row r="39" spans="1:15">
      <c r="A39" s="15"/>
      <c r="B39" s="12" t="s">
        <v>61</v>
      </c>
      <c r="C39" s="13">
        <v>46979201</v>
      </c>
      <c r="D39" s="13">
        <v>1390905.23</v>
      </c>
      <c r="E39" s="13">
        <v>38416122.560000002</v>
      </c>
      <c r="F39" s="46">
        <f t="shared" ref="F39:F48" si="17">E39*100/C39</f>
        <v>81.772617971940392</v>
      </c>
      <c r="G39" s="13">
        <f t="shared" ref="G39:G48" si="18">+D39+E39</f>
        <v>39807027.789999999</v>
      </c>
      <c r="H39" s="46">
        <f t="shared" ref="H39:H48" si="19">G39*100/C39</f>
        <v>84.733300998456741</v>
      </c>
      <c r="I39" s="13">
        <f t="shared" ref="I39:I48" si="20">+C39-D39-E39</f>
        <v>7172173.2100000009</v>
      </c>
      <c r="K39" s="42" t="s">
        <v>62</v>
      </c>
    </row>
    <row r="40" spans="1:15" s="20" customFormat="1">
      <c r="A40" s="26" t="s">
        <v>63</v>
      </c>
      <c r="B40" s="24"/>
      <c r="C40" s="25">
        <f>+C41+C42+C43+C44</f>
        <v>152334391.42000002</v>
      </c>
      <c r="D40" s="25">
        <f>+D41+D42+D43+D44</f>
        <v>2105605.15</v>
      </c>
      <c r="E40" s="25">
        <f>+E41+E42+E43+E44</f>
        <v>125104377.30999999</v>
      </c>
      <c r="F40" s="51">
        <f t="shared" si="17"/>
        <v>82.124841372868744</v>
      </c>
      <c r="G40" s="28">
        <f t="shared" si="18"/>
        <v>127209982.45999999</v>
      </c>
      <c r="H40" s="45">
        <f t="shared" si="19"/>
        <v>83.507067100343946</v>
      </c>
      <c r="I40" s="34">
        <f t="shared" si="20"/>
        <v>25124408.960000023</v>
      </c>
      <c r="K40" s="7"/>
      <c r="L40" s="22"/>
      <c r="M40" s="22"/>
      <c r="N40" s="22"/>
      <c r="O40" s="22"/>
    </row>
    <row r="41" spans="1:15">
      <c r="A41" s="15"/>
      <c r="B41" s="40" t="s">
        <v>64</v>
      </c>
      <c r="C41" s="13">
        <v>24676520.920000002</v>
      </c>
      <c r="D41" s="13">
        <v>121334</v>
      </c>
      <c r="E41" s="13">
        <v>20586968.809999999</v>
      </c>
      <c r="F41" s="46">
        <f t="shared" si="17"/>
        <v>83.427355406954973</v>
      </c>
      <c r="G41" s="13">
        <f t="shared" si="18"/>
        <v>20708302.809999999</v>
      </c>
      <c r="H41" s="46">
        <f t="shared" si="19"/>
        <v>83.919053569728234</v>
      </c>
      <c r="I41" s="13">
        <f t="shared" si="20"/>
        <v>3968218.1100000031</v>
      </c>
      <c r="K41" s="41" t="s">
        <v>68</v>
      </c>
    </row>
    <row r="42" spans="1:15">
      <c r="A42" s="15"/>
      <c r="B42" s="12" t="s">
        <v>65</v>
      </c>
      <c r="C42" s="13">
        <v>1722200</v>
      </c>
      <c r="D42" s="13">
        <v>93400</v>
      </c>
      <c r="E42" s="13">
        <v>1198272.31</v>
      </c>
      <c r="F42" s="46">
        <f t="shared" si="17"/>
        <v>69.577999651608408</v>
      </c>
      <c r="G42" s="13">
        <f t="shared" si="18"/>
        <v>1291672.31</v>
      </c>
      <c r="H42" s="46">
        <f t="shared" si="19"/>
        <v>75.001295436070137</v>
      </c>
      <c r="I42" s="13">
        <f t="shared" si="20"/>
        <v>430527.68999999994</v>
      </c>
      <c r="K42" s="11" t="s">
        <v>69</v>
      </c>
    </row>
    <row r="43" spans="1:15">
      <c r="A43" s="15"/>
      <c r="B43" s="12" t="s">
        <v>66</v>
      </c>
      <c r="C43" s="13">
        <v>111490545.5</v>
      </c>
      <c r="D43" s="13">
        <v>1651451.15</v>
      </c>
      <c r="E43" s="13">
        <v>92966991.989999995</v>
      </c>
      <c r="F43" s="46">
        <f t="shared" si="17"/>
        <v>83.385538722653394</v>
      </c>
      <c r="G43" s="13">
        <f t="shared" si="18"/>
        <v>94618443.140000001</v>
      </c>
      <c r="H43" s="46">
        <f t="shared" si="19"/>
        <v>84.866786430783051</v>
      </c>
      <c r="I43" s="13">
        <f t="shared" si="20"/>
        <v>16872102.359999999</v>
      </c>
      <c r="K43" s="11" t="s">
        <v>70</v>
      </c>
    </row>
    <row r="44" spans="1:15">
      <c r="A44" s="15"/>
      <c r="B44" s="12" t="s">
        <v>67</v>
      </c>
      <c r="C44" s="13">
        <v>14445125</v>
      </c>
      <c r="D44" s="13">
        <v>239420</v>
      </c>
      <c r="E44" s="13">
        <v>10352144.199999999</v>
      </c>
      <c r="F44" s="46">
        <f t="shared" si="17"/>
        <v>71.665314076548313</v>
      </c>
      <c r="G44" s="13">
        <f t="shared" si="18"/>
        <v>10591564.199999999</v>
      </c>
      <c r="H44" s="46">
        <f t="shared" si="19"/>
        <v>73.322759062313395</v>
      </c>
      <c r="I44" s="13">
        <f t="shared" si="20"/>
        <v>3853560.8000000007</v>
      </c>
      <c r="K44" s="11" t="s">
        <v>71</v>
      </c>
    </row>
    <row r="45" spans="1:15" s="20" customFormat="1">
      <c r="A45" s="26" t="s">
        <v>72</v>
      </c>
      <c r="B45" s="24"/>
      <c r="C45" s="25">
        <f>C46</f>
        <v>2971800</v>
      </c>
      <c r="D45" s="25">
        <f t="shared" ref="D45" si="21">D46</f>
        <v>259710</v>
      </c>
      <c r="E45" s="25">
        <f t="shared" ref="E45" si="22">E46</f>
        <v>1983656</v>
      </c>
      <c r="F45" s="51">
        <f t="shared" si="17"/>
        <v>66.749310182381052</v>
      </c>
      <c r="G45" s="36">
        <f t="shared" si="18"/>
        <v>2243366</v>
      </c>
      <c r="H45" s="45">
        <f t="shared" si="19"/>
        <v>75.488458173497548</v>
      </c>
      <c r="I45" s="34">
        <f t="shared" si="20"/>
        <v>728434</v>
      </c>
      <c r="K45" s="7"/>
      <c r="L45" s="22"/>
      <c r="M45" s="22"/>
      <c r="N45" s="22"/>
      <c r="O45" s="22"/>
    </row>
    <row r="46" spans="1:15">
      <c r="A46" s="15"/>
      <c r="B46" s="12" t="s">
        <v>73</v>
      </c>
      <c r="C46" s="13">
        <v>2971800</v>
      </c>
      <c r="D46" s="13">
        <v>259710</v>
      </c>
      <c r="E46" s="13">
        <v>1983656</v>
      </c>
      <c r="F46" s="46">
        <f t="shared" si="17"/>
        <v>66.749310182381052</v>
      </c>
      <c r="G46" s="13">
        <f t="shared" si="18"/>
        <v>2243366</v>
      </c>
      <c r="H46" s="46">
        <f t="shared" si="19"/>
        <v>75.488458173497548</v>
      </c>
      <c r="I46" s="13">
        <f t="shared" si="20"/>
        <v>728434</v>
      </c>
      <c r="K46" s="11" t="s">
        <v>74</v>
      </c>
    </row>
    <row r="47" spans="1:15" s="20" customFormat="1">
      <c r="A47" s="26" t="s">
        <v>78</v>
      </c>
      <c r="B47" s="24"/>
      <c r="C47" s="25">
        <f>C48</f>
        <v>7289700</v>
      </c>
      <c r="D47" s="25">
        <f t="shared" ref="D47:E47" si="23">D48</f>
        <v>12297.8</v>
      </c>
      <c r="E47" s="25">
        <f t="shared" si="23"/>
        <v>6545484.7000000002</v>
      </c>
      <c r="F47" s="51">
        <f t="shared" si="17"/>
        <v>89.790865193355003</v>
      </c>
      <c r="G47" s="36">
        <f t="shared" si="18"/>
        <v>6557782.5</v>
      </c>
      <c r="H47" s="45">
        <f t="shared" si="19"/>
        <v>89.959566237293714</v>
      </c>
      <c r="I47" s="34">
        <f t="shared" si="20"/>
        <v>731917.5</v>
      </c>
      <c r="K47" s="7"/>
      <c r="L47" s="22"/>
      <c r="M47" s="22"/>
      <c r="N47" s="22"/>
      <c r="O47" s="22"/>
    </row>
    <row r="48" spans="1:15">
      <c r="A48" s="43"/>
      <c r="B48" s="44" t="s">
        <v>76</v>
      </c>
      <c r="C48" s="27">
        <v>7289700</v>
      </c>
      <c r="D48" s="27">
        <v>12297.8</v>
      </c>
      <c r="E48" s="27">
        <v>6545484.7000000002</v>
      </c>
      <c r="F48" s="47">
        <f t="shared" si="17"/>
        <v>89.790865193355003</v>
      </c>
      <c r="G48" s="27">
        <f t="shared" si="18"/>
        <v>6557782.5</v>
      </c>
      <c r="H48" s="47">
        <f t="shared" si="19"/>
        <v>89.959566237293714</v>
      </c>
      <c r="I48" s="27">
        <f t="shared" si="20"/>
        <v>731917.5</v>
      </c>
      <c r="K48" s="11" t="s">
        <v>75</v>
      </c>
    </row>
  </sheetData>
  <mergeCells count="10">
    <mergeCell ref="A7:B7"/>
    <mergeCell ref="D5:D6"/>
    <mergeCell ref="G5:H5"/>
    <mergeCell ref="I5:I6"/>
    <mergeCell ref="A1:I1"/>
    <mergeCell ref="A2:I2"/>
    <mergeCell ref="A3:I3"/>
    <mergeCell ref="C5:C6"/>
    <mergeCell ref="A5:B6"/>
    <mergeCell ref="E5:F5"/>
  </mergeCells>
  <printOptions horizontalCentered="1"/>
  <pageMargins left="0" right="0" top="0.78740157480314965" bottom="0.86" header="0.31496062992125984" footer="0.61"/>
  <pageSetup paperSize="9" scale="68" orientation="landscape" r:id="rId1"/>
  <headerFooter>
    <oddFooter>&amp;L&amp;"TH SarabunPSK,ธรรมดา"&amp;16ที่มา : ระบบ New GFMIS Thai&amp;C&amp;"TH SarabunPSK,ธรรมดา"&amp;16หน้าที่ &amp;P จาก &amp;N&amp;R&amp;"TH SarabunPSK,ธรรมดา"&amp;16กลุ่มงบประมาณ กองคลัง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เวิร์กชีต</vt:lpstr>
      </vt:variant>
      <vt:variant>
        <vt:i4>1</vt:i4>
      </vt:variant>
      <vt:variant>
        <vt:lpstr>ช่วงที่มีชื่อ</vt:lpstr>
      </vt:variant>
      <vt:variant>
        <vt:i4>2</vt:i4>
      </vt:variant>
    </vt:vector>
  </HeadingPairs>
  <TitlesOfParts>
    <vt:vector size="3" baseType="lpstr">
      <vt:lpstr>โครงการ</vt:lpstr>
      <vt:lpstr>โครงการ!Print_Area</vt:lpstr>
      <vt:lpstr>โครงการ!Print_Titles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GFMIS_USER</dc:creator>
  <cp:lastModifiedBy>PC</cp:lastModifiedBy>
  <cp:lastPrinted>2023-06-16T05:48:17Z</cp:lastPrinted>
  <dcterms:created xsi:type="dcterms:W3CDTF">2021-11-16T03:51:08Z</dcterms:created>
  <dcterms:modified xsi:type="dcterms:W3CDTF">2023-06-16T05:48:21Z</dcterms:modified>
</cp:coreProperties>
</file>